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sion Matrix" sheetId="1" state="visible" r:id="rId1"/>
    <sheet xmlns:r="http://schemas.openxmlformats.org/officeDocument/2006/relationships" name="Sensitivit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E8EEF6"/>
      </patternFill>
    </fill>
    <fill>
      <patternFill patternType="solid">
        <fgColor rgb="00FFF6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3" borderId="0" pivotButton="0" quotePrefix="0" xfId="0"/>
    <xf numFmtId="164" fontId="0" fillId="0" borderId="0" pivotButton="0" quotePrefix="0" xfId="0"/>
    <xf numFmtId="2" fontId="0" fillId="0" borderId="0" pivotButton="0" quotePrefix="0" xfId="0"/>
    <xf numFmtId="0" fontId="2" fillId="0" borderId="0" pivotButton="0" quotePrefix="0" xfId="0"/>
    <xf numFmtId="2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30" customWidth="1" min="2" max="2"/>
    <col width="9" customWidth="1" min="3" max="3"/>
    <col width="16" customWidth="1" min="4" max="4"/>
    <col width="12" customWidth="1" min="5" max="5"/>
    <col width="11" customWidth="1" min="6" max="6"/>
    <col width="11" customWidth="1" min="7" max="7"/>
    <col width="9" customWidth="1" min="8" max="8"/>
    <col width="11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>
      <c r="A1" s="1" t="inlineStr">
        <is>
          <t>CubeSat EO-1: TR-1 Downlink Band Selection (DEC-1 Select Payload Downlink Band)</t>
        </is>
      </c>
    </row>
    <row r="2">
      <c r="A2" t="inlineStr">
        <is>
          <t>Yellow cells are inputs. Scores run 0-10; weights are normalized to sum to 1. Linear: 10 x (value - worst) / (best - worst), clamped to 0-10. Blank anchors in the study use the range of the entered values (formulas in F and G).</t>
        </is>
      </c>
    </row>
    <row r="4" ht="45" customHeight="1">
      <c r="A4" s="2" t="inlineStr">
        <is>
          <t>Criterion</t>
        </is>
      </c>
      <c r="B4" s="2" t="inlineStr">
        <is>
          <t>Source</t>
        </is>
      </c>
      <c r="C4" s="2" t="inlineStr">
        <is>
          <t>Better</t>
        </is>
      </c>
      <c r="D4" s="2" t="inlineStr">
        <is>
          <t>Units</t>
        </is>
      </c>
      <c r="E4" s="2" t="inlineStr">
        <is>
          <t>Scoring</t>
        </is>
      </c>
      <c r="F4" s="2" t="inlineStr">
        <is>
          <t>Worst (score 0)</t>
        </is>
      </c>
      <c r="G4" s="2" t="inlineStr">
        <is>
          <t>Best (score 10)</t>
        </is>
      </c>
      <c r="H4" s="2" t="inlineStr">
        <is>
          <t>Weight</t>
        </is>
      </c>
      <c r="I4" s="2" t="inlineStr">
        <is>
          <t>Normalized weight</t>
        </is>
      </c>
      <c r="J4" s="2" t="inlineStr">
        <is>
          <t>1.5.2 S-band Transmitter: value</t>
        </is>
      </c>
      <c r="K4" s="2" t="inlineStr">
        <is>
          <t>ALT-X X-band Transmitter: value</t>
        </is>
      </c>
      <c r="L4" s="2" t="inlineStr">
        <is>
          <t>ALT-KA Ka-band Transmitter: value</t>
        </is>
      </c>
      <c r="M4" s="2" t="inlineStr">
        <is>
          <t>1.5.2 S-band Transmitter: score</t>
        </is>
      </c>
      <c r="N4" s="2" t="inlineStr">
        <is>
          <t>ALT-X X-band Transmitter: score</t>
        </is>
      </c>
      <c r="O4" s="2" t="inlineStr">
        <is>
          <t>ALT-KA Ka-band Transmitter: score</t>
        </is>
      </c>
    </row>
    <row r="5">
      <c r="A5" t="inlineStr">
        <is>
          <t>Data Rate</t>
        </is>
      </c>
      <c r="B5" t="inlineStr">
        <is>
          <t>Req 5.1, TPM-3 (threshold 8 Mbps)</t>
        </is>
      </c>
      <c r="C5" t="inlineStr">
        <is>
          <t>Higher</t>
        </is>
      </c>
      <c r="D5" t="inlineStr">
        <is>
          <t>Mbps</t>
        </is>
      </c>
      <c r="E5" t="inlineStr">
        <is>
          <t>Linear</t>
        </is>
      </c>
      <c r="F5" s="3" t="n">
        <v>8</v>
      </c>
      <c r="G5" s="3" t="n">
        <v>60</v>
      </c>
      <c r="H5" s="3" t="n">
        <v>3</v>
      </c>
      <c r="I5" s="4">
        <f>H5/SUM($H$5:$H$10)</f>
        <v/>
      </c>
      <c r="J5" s="3" t="n">
        <v>10</v>
      </c>
      <c r="K5" s="3" t="n">
        <v>50</v>
      </c>
      <c r="L5" s="3" t="n">
        <v>150</v>
      </c>
      <c r="M5" s="5">
        <f>MAX(0,MIN(10,10*(J5-$F5)/($G5-$F5)))</f>
        <v/>
      </c>
      <c r="N5" s="5">
        <f>MAX(0,MIN(10,10*(K5-$F5)/($G5-$F5)))</f>
        <v/>
      </c>
      <c r="O5" s="5">
        <f>MAX(0,MIN(10,10*(L5-$F5)/($G5-$F5)))</f>
        <v/>
      </c>
    </row>
    <row r="6">
      <c r="A6" t="inlineStr">
        <is>
          <t>Mass</t>
        </is>
      </c>
      <c r="B6" t="inlineStr">
        <is>
          <t>Mass budget, TPM-1</t>
        </is>
      </c>
      <c r="C6" t="inlineStr">
        <is>
          <t>Lower</t>
        </is>
      </c>
      <c r="D6" t="inlineStr">
        <is>
          <t>kg</t>
        </is>
      </c>
      <c r="E6" t="inlineStr">
        <is>
          <t>Linear</t>
        </is>
      </c>
      <c r="F6">
        <f>MAX(J6:L6)</f>
        <v/>
      </c>
      <c r="G6">
        <f>MIN(J6:L6)</f>
        <v/>
      </c>
      <c r="H6" s="3" t="n">
        <v>1</v>
      </c>
      <c r="I6" s="4">
        <f>H6/SUM($H$5:$H$10)</f>
        <v/>
      </c>
      <c r="J6" s="3" t="n">
        <v>0.32</v>
      </c>
      <c r="K6" s="3" t="n">
        <v>0.45</v>
      </c>
      <c r="L6" s="3" t="n">
        <v>0.6</v>
      </c>
      <c r="M6" s="5">
        <f>MAX(0,MIN(10,10*(J6-$F6)/($G6-$F6)))</f>
        <v/>
      </c>
      <c r="N6" s="5">
        <f>MAX(0,MIN(10,10*(K6-$F6)/($G6-$F6)))</f>
        <v/>
      </c>
      <c r="O6" s="5">
        <f>MAX(0,MIN(10,10*(L6-$F6)/($G6-$F6)))</f>
        <v/>
      </c>
    </row>
    <row r="7">
      <c r="A7" t="inlineStr">
        <is>
          <t>Power Draw</t>
        </is>
      </c>
      <c r="B7" t="inlineStr">
        <is>
          <t>Power budget, TPM-2</t>
        </is>
      </c>
      <c r="C7" t="inlineStr">
        <is>
          <t>Lower</t>
        </is>
      </c>
      <c r="D7" t="inlineStr">
        <is>
          <t>W</t>
        </is>
      </c>
      <c r="E7" t="inlineStr">
        <is>
          <t>Linear</t>
        </is>
      </c>
      <c r="F7">
        <f>MAX(J7:L7)</f>
        <v/>
      </c>
      <c r="G7">
        <f>MIN(J7:L7)</f>
        <v/>
      </c>
      <c r="H7" s="3" t="n">
        <v>2</v>
      </c>
      <c r="I7" s="4">
        <f>H7/SUM($H$5:$H$10)</f>
        <v/>
      </c>
      <c r="J7" s="3" t="n">
        <v>3.4</v>
      </c>
      <c r="K7" s="3" t="n">
        <v>5.8</v>
      </c>
      <c r="L7" s="3" t="n">
        <v>9.5</v>
      </c>
      <c r="M7" s="5">
        <f>MAX(0,MIN(10,10*(J7-$F7)/($G7-$F7)))</f>
        <v/>
      </c>
      <c r="N7" s="5">
        <f>MAX(0,MIN(10,10*(K7-$F7)/($G7-$F7)))</f>
        <v/>
      </c>
      <c r="O7" s="5">
        <f>MAX(0,MIN(10,10*(L7-$F7)/($G7-$F7)))</f>
        <v/>
      </c>
    </row>
    <row r="8">
      <c r="A8" t="inlineStr">
        <is>
          <t>Ground Station Availability</t>
        </is>
      </c>
      <c r="B8" t="inlineStr">
        <is>
          <t>Partner ground network</t>
        </is>
      </c>
      <c r="C8" t="inlineStr">
        <is>
          <t>Higher</t>
        </is>
      </c>
      <c r="D8" t="inlineStr">
        <is>
          <t>rating</t>
        </is>
      </c>
      <c r="E8" t="inlineStr">
        <is>
          <t>Direct 1-10</t>
        </is>
      </c>
      <c r="H8" s="3" t="n">
        <v>3</v>
      </c>
      <c r="I8" s="4">
        <f>H8/SUM($H$5:$H$10)</f>
        <v/>
      </c>
      <c r="J8" s="3" t="n">
        <v>9</v>
      </c>
      <c r="K8" s="3" t="n">
        <v>5</v>
      </c>
      <c r="L8" s="3" t="n">
        <v>2</v>
      </c>
      <c r="M8" s="5">
        <f>MAX(0,MIN(10,J8))</f>
        <v/>
      </c>
      <c r="N8" s="5">
        <f>MAX(0,MIN(10,K8))</f>
        <v/>
      </c>
      <c r="O8" s="5">
        <f>MAX(0,MIN(10,L8))</f>
        <v/>
      </c>
    </row>
    <row r="9">
      <c r="A9" t="inlineStr">
        <is>
          <t>Licensing Schedule</t>
        </is>
      </c>
      <c r="B9" t="inlineStr">
        <is>
          <t>Risk RK-4 S-band License Delay</t>
        </is>
      </c>
      <c r="C9" t="inlineStr">
        <is>
          <t>Higher</t>
        </is>
      </c>
      <c r="D9" t="inlineStr">
        <is>
          <t>rating</t>
        </is>
      </c>
      <c r="E9" t="inlineStr">
        <is>
          <t>Direct 1-10</t>
        </is>
      </c>
      <c r="H9" s="3" t="n">
        <v>2</v>
      </c>
      <c r="I9" s="4">
        <f>H9/SUM($H$5:$H$10)</f>
        <v/>
      </c>
      <c r="J9" s="3" t="n">
        <v>8</v>
      </c>
      <c r="K9" s="3" t="n">
        <v>6</v>
      </c>
      <c r="L9" s="3" t="n">
        <v>4</v>
      </c>
      <c r="M9" s="5">
        <f>MAX(0,MIN(10,J9))</f>
        <v/>
      </c>
      <c r="N9" s="5">
        <f>MAX(0,MIN(10,K9))</f>
        <v/>
      </c>
      <c r="O9" s="5">
        <f>MAX(0,MIN(10,L9))</f>
        <v/>
      </c>
    </row>
    <row r="10">
      <c r="A10" t="inlineStr">
        <is>
          <t>Recurring Cost</t>
        </is>
      </c>
      <c r="B10" t="inlineStr">
        <is>
          <t>Program budget</t>
        </is>
      </c>
      <c r="C10" t="inlineStr">
        <is>
          <t>Lower</t>
        </is>
      </c>
      <c r="D10" t="inlineStr">
        <is>
          <t>k$ per flight unit</t>
        </is>
      </c>
      <c r="E10" t="inlineStr">
        <is>
          <t>Linear</t>
        </is>
      </c>
      <c r="F10">
        <f>MAX(J10:L10)</f>
        <v/>
      </c>
      <c r="G10">
        <f>MIN(J10:L10)</f>
        <v/>
      </c>
      <c r="H10" s="3" t="n">
        <v>2</v>
      </c>
      <c r="I10" s="4">
        <f>H10/SUM($H$5:$H$10)</f>
        <v/>
      </c>
      <c r="J10" s="3" t="n">
        <v>45</v>
      </c>
      <c r="K10" s="3" t="n">
        <v>120</v>
      </c>
      <c r="L10" s="3" t="n">
        <v>210</v>
      </c>
      <c r="M10" s="5">
        <f>MAX(0,MIN(10,10*(J10-$F10)/($G10-$F10)))</f>
        <v/>
      </c>
      <c r="N10" s="5">
        <f>MAX(0,MIN(10,10*(K10-$F10)/($G10-$F10)))</f>
        <v/>
      </c>
      <c r="O10" s="5">
        <f>MAX(0,MIN(10,10*(L10-$F10)/($G10-$F10)))</f>
        <v/>
      </c>
    </row>
    <row r="12">
      <c r="A12" s="6" t="inlineStr">
        <is>
          <t>Weighted score (normalized weights)</t>
        </is>
      </c>
      <c r="H12">
        <f>SUM(H5:H10)</f>
        <v/>
      </c>
      <c r="I12" s="4">
        <f>SUM(I5:I10)</f>
        <v/>
      </c>
      <c r="M12" s="7">
        <f>SUMPRODUCT($I$5:$I$10,M5:M10)</f>
        <v/>
      </c>
      <c r="N12" s="7">
        <f>SUMPRODUCT($I$5:$I$10,N5:N10)</f>
        <v/>
      </c>
      <c r="O12" s="7">
        <f>SUMPRODUCT($I$5:$I$10,O5:O10)</f>
        <v/>
      </c>
    </row>
    <row r="13">
      <c r="A13" s="6" t="inlineStr">
        <is>
          <t>Check: raw weights / sum of weights</t>
        </is>
      </c>
      <c r="M13" s="5">
        <f>SUMPRODUCT($H$5:$H$10,M5:M10)/SUM($H$5:$H$10)</f>
        <v/>
      </c>
      <c r="N13" s="5">
        <f>SUMPRODUCT($H$5:$H$10,N5:N10)/SUM($H$5:$H$10)</f>
        <v/>
      </c>
      <c r="O13" s="5">
        <f>SUMPRODUCT($H$5:$H$10,O5:O10)/SUM($H$5:$H$10)</f>
        <v/>
      </c>
    </row>
    <row r="14">
      <c r="A14" s="6" t="inlineStr">
        <is>
          <t>Rank</t>
        </is>
      </c>
      <c r="M14">
        <f>RANK(M12,$M$12:$O$12)</f>
        <v/>
      </c>
      <c r="N14">
        <f>RANK(N12,$M$12:$O$12)</f>
        <v/>
      </c>
      <c r="O14">
        <f>RANK(O12,$M$12:$O$12)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1" t="inlineStr">
        <is>
          <t>Rank reversal points for the Data Rate weight (the other weights keep their values)</t>
        </is>
      </c>
    </row>
    <row r="2">
      <c r="A2" t="inlineStr">
        <is>
          <t>Total without Data Rate = weighted sum of the other five criteria (raw weights). Two alternatives tie when rest_a + w x score_a = rest_b + w x score_b.</t>
        </is>
      </c>
    </row>
    <row r="4">
      <c r="A4" s="6" t="inlineStr"/>
      <c r="B4" s="6" t="inlineStr">
        <is>
          <t>1.5.2 S-band Transmitter</t>
        </is>
      </c>
      <c r="C4" s="6" t="inlineStr">
        <is>
          <t>ALT-X X-band Transmitter</t>
        </is>
      </c>
      <c r="D4" s="6" t="inlineStr">
        <is>
          <t>ALT-KA Ka-band Transmitter</t>
        </is>
      </c>
    </row>
    <row r="5">
      <c r="A5" t="inlineStr">
        <is>
          <t>Data Rate score</t>
        </is>
      </c>
      <c r="B5" s="4">
        <f>'Decision Matrix'!M5</f>
        <v/>
      </c>
      <c r="C5" s="4">
        <f>'Decision Matrix'!N5</f>
        <v/>
      </c>
      <c r="D5" s="4">
        <f>'Decision Matrix'!O5</f>
        <v/>
      </c>
    </row>
    <row r="6">
      <c r="A6" t="inlineStr">
        <is>
          <t>Weighted sum without Data Rate</t>
        </is>
      </c>
      <c r="B6" s="4">
        <f>SUMPRODUCT('Decision Matrix'!$H$5:$H$10,'Decision Matrix'!M5:M10)-'Decision Matrix'!$H$5*'Decision Matrix'!M5</f>
        <v/>
      </c>
      <c r="C6" s="4">
        <f>SUMPRODUCT('Decision Matrix'!$H$5:$H$10,'Decision Matrix'!N5:N10)-'Decision Matrix'!$H$5*'Decision Matrix'!N5</f>
        <v/>
      </c>
      <c r="D6" s="4">
        <f>SUMPRODUCT('Decision Matrix'!$H$5:$H$10,'Decision Matrix'!O5:O10)-'Decision Matrix'!$H$5*'Decision Matrix'!O5</f>
        <v/>
      </c>
    </row>
    <row r="8">
      <c r="A8" s="6" t="inlineStr">
        <is>
          <t>Reversal</t>
        </is>
      </c>
      <c r="B8" s="6" t="inlineStr">
        <is>
          <t>Raw Data Rate weight</t>
        </is>
      </c>
      <c r="C8" s="6" t="inlineStr">
        <is>
          <t>Normalized weight</t>
        </is>
      </c>
      <c r="D8" s="6" t="inlineStr">
        <is>
          <t>Current raw weight</t>
        </is>
      </c>
      <c r="E8" s="6" t="inlineStr">
        <is>
          <t>Current normalized</t>
        </is>
      </c>
    </row>
    <row r="9">
      <c r="A9" t="inlineStr">
        <is>
          <t>X-band overtakes S-band</t>
        </is>
      </c>
      <c r="B9" s="4">
        <f>(B6-C6)/(C5-B5)</f>
        <v/>
      </c>
      <c r="C9" s="4">
        <f>B9/(SUM('Decision Matrix'!$H$5:$H$10)-'Decision Matrix'!$H$5+B9)</f>
        <v/>
      </c>
      <c r="D9">
        <f>'Decision Matrix'!H5</f>
        <v/>
      </c>
      <c r="E9" s="4">
        <f>'Decision Matrix'!I5</f>
        <v/>
      </c>
    </row>
    <row r="10">
      <c r="A10" t="inlineStr">
        <is>
          <t>Ka-band overtakes X-band</t>
        </is>
      </c>
      <c r="B10" s="4">
        <f>(C6-D6)/(D5-C5)</f>
        <v/>
      </c>
      <c r="C10" s="4">
        <f>B10/(SUM('Decision Matrix'!$H$5:$H$10)-'Decision Matrix'!$H$5+B10)</f>
        <v/>
      </c>
      <c r="D10">
        <f>'Decision Matrix'!H5</f>
        <v/>
      </c>
      <c r="E10" s="4">
        <f>'Decision Matrix'!I5</f>
        <v/>
      </c>
    </row>
    <row r="12">
      <c r="A12" t="inlineStr">
        <is>
          <t>No other single criterion weight changes the leader at any value from 0 upward (checked by sweeping each weight).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2026-10-17T20:07:38Z</dcterms:created>
  <dcterms:modified xmlns:dcterms="http://purl.org/dc/terms/" xmlns:xsi="http://www.w3.org/2001/XMLSchema-instance" xsi:type="dcterms:W3CDTF">2026-10-17T20:07:38Z</dcterms:modified>
</cp:coreProperties>
</file>